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recognisingexcellence.sharepoint.com/sites/RecognisingExcellence/Shared Documents/MaPS DAPA 20-21/Scheme Criteria/Webchat/"/>
    </mc:Choice>
  </mc:AlternateContent>
  <xr:revisionPtr revIDLastSave="205" documentId="8_{32E8A484-4DA1-483F-9A4C-662735123FA0}" xr6:coauthVersionLast="46" xr6:coauthVersionMax="46" xr10:uidLastSave="{C49E3B12-6B27-4979-81B7-B72062F35E1E}"/>
  <bookViews>
    <workbookView xWindow="-108" yWindow="-108" windowWidth="23256" windowHeight="12576" xr2:uid="{00000000-000D-0000-FFFF-FFFF00000000}"/>
  </bookViews>
  <sheets>
    <sheet name="Webchat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2" i="7" l="1"/>
  <c r="D93" i="7" l="1"/>
  <c r="D85" i="7"/>
  <c r="D77" i="7"/>
  <c r="D32" i="7"/>
  <c r="D11" i="7"/>
  <c r="C39" i="7" l="1"/>
  <c r="C31" i="7"/>
  <c r="C25" i="7"/>
  <c r="C26" i="7"/>
  <c r="C27" i="7"/>
  <c r="C28" i="7"/>
  <c r="C29" i="7"/>
  <c r="C30" i="7"/>
  <c r="C21" i="7"/>
  <c r="C22" i="7"/>
  <c r="C23" i="7"/>
  <c r="C24" i="7"/>
  <c r="C7" i="7"/>
  <c r="C8" i="7"/>
  <c r="C9" i="7"/>
  <c r="C10" i="7"/>
  <c r="B100" i="7" l="1"/>
  <c r="C92" i="7"/>
  <c r="C91" i="7"/>
  <c r="C90" i="7"/>
  <c r="C89" i="7"/>
  <c r="C84" i="7"/>
  <c r="C83" i="7"/>
  <c r="C82" i="7"/>
  <c r="C81" i="7"/>
  <c r="C76" i="7"/>
  <c r="C75" i="7"/>
  <c r="C63" i="7"/>
  <c r="C62" i="7"/>
  <c r="C61" i="7"/>
  <c r="C60" i="7"/>
  <c r="C59" i="7"/>
  <c r="C58" i="7"/>
  <c r="C57" i="7"/>
  <c r="C56" i="7"/>
  <c r="C55" i="7"/>
  <c r="C54" i="7"/>
  <c r="C51" i="7"/>
  <c r="C50" i="7"/>
  <c r="C48" i="7"/>
  <c r="C47" i="7"/>
  <c r="C46" i="7"/>
  <c r="C45" i="7"/>
  <c r="C44" i="7"/>
  <c r="C42" i="7"/>
  <c r="C41" i="7"/>
  <c r="C40" i="7"/>
  <c r="C38" i="7"/>
  <c r="C37" i="7"/>
  <c r="C36" i="7"/>
  <c r="C20" i="7"/>
  <c r="C19" i="7"/>
  <c r="C18" i="7"/>
  <c r="C17" i="7"/>
  <c r="C16" i="7"/>
  <c r="C15" i="7"/>
  <c r="C6" i="7"/>
  <c r="B99" i="7" l="1"/>
  <c r="B116" i="7"/>
  <c r="C93" i="7"/>
  <c r="C94" i="7" s="1"/>
  <c r="C32" i="7"/>
  <c r="C33" i="7" s="1"/>
  <c r="C77" i="7"/>
  <c r="C78" i="7" s="1"/>
  <c r="C85" i="7"/>
  <c r="C86" i="7" s="1"/>
  <c r="B97" i="7"/>
  <c r="B98" i="7"/>
  <c r="B101" i="7" l="1"/>
  <c r="B103" i="7" s="1"/>
  <c r="B115" i="7"/>
  <c r="B117" i="7" s="1"/>
</calcChain>
</file>

<file path=xl/sharedStrings.xml><?xml version="1.0" encoding="utf-8"?>
<sst xmlns="http://schemas.openxmlformats.org/spreadsheetml/2006/main" count="120" uniqueCount="96">
  <si>
    <t>MET</t>
  </si>
  <si>
    <t>NOT MET</t>
  </si>
  <si>
    <t>Organisational Policy:</t>
  </si>
  <si>
    <t>Peer Assessor Comments:</t>
  </si>
  <si>
    <t>Outcome of this Stage:</t>
  </si>
  <si>
    <t>Essential Criteria:</t>
  </si>
  <si>
    <t>Good Practice:</t>
  </si>
  <si>
    <t xml:space="preserve">No Implications for scoring </t>
  </si>
  <si>
    <t>N/A</t>
  </si>
  <si>
    <t xml:space="preserve">Met, Not Met, Detriment, N/A </t>
  </si>
  <si>
    <t>TOTAL</t>
  </si>
  <si>
    <t>% Score</t>
  </si>
  <si>
    <t>3.1 Where insufficient information provided to enable diagnosis of the problem, the further information required identified and client advised/assisted to obtain</t>
  </si>
  <si>
    <t>Areas to be considered includes:</t>
  </si>
  <si>
    <t>4.    Implement Action Plan (incl. singposting, referral and self-help)</t>
  </si>
  <si>
    <t>Score</t>
  </si>
  <si>
    <t>3.     Explore Options</t>
  </si>
  <si>
    <t>5.     Case Recording &amp; Case Management (The following represent the records that are expected to be evidence in each case record)</t>
  </si>
  <si>
    <t>DETRIMENTAL</t>
  </si>
  <si>
    <t>Overall Score</t>
  </si>
  <si>
    <t>1.1 Where client is returning client, progress/developments since last contact are reviewed (as appropriate). (May be evidenced through multiple case records)</t>
  </si>
  <si>
    <t>1.3 Complaints procedure made available to the client</t>
  </si>
  <si>
    <t>1.4 Nature of the service and the assistance available, explained to the client</t>
  </si>
  <si>
    <t>1.5 Confidentiality and data protection arrangements made available to the client</t>
  </si>
  <si>
    <t>2.2 Presenting issue identified and clarified</t>
  </si>
  <si>
    <t>2.3 Any secondary issues included e.g. issues recognised by the Adviser which the client did not ask for advice about (where applicable)</t>
  </si>
  <si>
    <t>2.4 Enquiry made into client’s full indebtedness – what other debts does the client have?</t>
  </si>
  <si>
    <t>2.5 Key dates and time limits identified (where applicable)</t>
  </si>
  <si>
    <t>2.6 Action taken so far by either client or creditor, identified</t>
  </si>
  <si>
    <t>2.7 Possible assets explored</t>
  </si>
  <si>
    <t>2.8 When presented, the clients’ capacity, capability, disability, vulnerability or mental health problems recognised, and appropriate action taken</t>
  </si>
  <si>
    <t>2.9 Any known or foreseeable changes to the client’s circumstances identified and taken into account</t>
  </si>
  <si>
    <t>2.11 Debt(s) correctly identified as priority debts taking account of client’s personal circumstances when assessing what goods and services are essential.</t>
  </si>
  <si>
    <t>2.12 Where presented, possible unenforceable debts, other possible defences or other possible challenges to creditor action for all or part of debt, identified</t>
  </si>
  <si>
    <t xml:space="preserve">3.3 Where appropriate, deficit budget investigated, and reasons addressed  </t>
  </si>
  <si>
    <t>3.5 Where appropriate, relevant information is obtained about client’s financial position to enable the client's situation to be assessed</t>
  </si>
  <si>
    <t>3.6 Where appropriate, client recommended to complete budget sheet/financial statement and signposted to an appropriate source</t>
  </si>
  <si>
    <t>3.7 Where appropriate, status of priority and non-priority debts established and discussed including:</t>
  </si>
  <si>
    <t>3.8 Value and treatment of any client assets considered, where relevant e.g. insolvency options</t>
  </si>
  <si>
    <t>3.9 Advice given is:</t>
  </si>
  <si>
    <t>3.11 Utility Trust Funds and schemes for dealing with arrears identified (where appropriate)</t>
  </si>
  <si>
    <t>4.2 Client signposted to written information sources where appropriate.  Written information should be written in a language the client can understand, avoiding jargon and technical terms. Relevant and key information was brought to the client’s attention.  Evidence to be considered includes fact sheets shared</t>
  </si>
  <si>
    <t>4.3 Where the Adviser/Organisation is unable to assist in an emergency and/or provide appropriate advice or an appropriate debt option, the client was signposted/referred appropriately, including where client needs advice on non-debt matters</t>
  </si>
  <si>
    <t>4.4 Where client lives in a different nation within the UK (i.e. England, Wales, Scotland or Northern Ireland), the client was sign-posted/referred for information on the range of debt solutions in that nation</t>
  </si>
  <si>
    <t>5.1. Client provided with opportunity to ask follow- up questions</t>
  </si>
  <si>
    <t>5.2 Confirmation of client’s understanding of the advice given, sought</t>
  </si>
  <si>
    <t xml:space="preserve">5.3 Appropriateness of channel considered in conjunction with needs of client. Client signposted to an alternative channel (where appropriate) </t>
  </si>
  <si>
    <t>5.4 Webchat interaction was managed by Adviser and client’s enquiry responded to without unnecessary delay</t>
  </si>
  <si>
    <t>1.2 Client consent to share 'Special Category' data is in place, where appropriate, and evidenced</t>
  </si>
  <si>
    <t>2.1 Exploration of the clients personal and background details i.e.</t>
  </si>
  <si>
    <t xml:space="preserve">2.10 Explored and identified whether client facing an emergency (facing loss of liberty, home essential goods or services, has no money to buy essential items or has to meet a deadline) and advised as appropriate </t>
  </si>
  <si>
    <t>3.4 Where appropriate, advice given in relation to opening a safe bank account</t>
  </si>
  <si>
    <t xml:space="preserve">4.1 Sufficient information provided on all of the client’s next steps </t>
  </si>
  <si>
    <t xml:space="preserve">Area of Concern </t>
  </si>
  <si>
    <t xml:space="preserve">Area of Concern Identified </t>
  </si>
  <si>
    <t>DAPA SCHEME CRITERIA FORM - WEBCHAT</t>
  </si>
  <si>
    <t xml:space="preserve">Met/ Not Met/ Detrimental  </t>
  </si>
  <si>
    <t>NO</t>
  </si>
  <si>
    <t>Total (46)</t>
  </si>
  <si>
    <t>3.2a) Where appropriate, sources given to maximise income, e.g. PIP, Child Maintenance, Council Tax exemption</t>
  </si>
  <si>
    <t xml:space="preserve">3.2b) Benefits/tax credits/tax codes - client signposted </t>
  </si>
  <si>
    <t>3.7a) stage of enforcement action established</t>
  </si>
  <si>
    <t>3.7b) offers to priority creditors are realistic and sustainable</t>
  </si>
  <si>
    <t>3.7c) adequate provision made for on-going essential expenditure, unless justified otherwise</t>
  </si>
  <si>
    <t>3.7d) available income for paying non-priority creditors discussed, taking account of payments to priority creditors</t>
  </si>
  <si>
    <t>3.9a) accurate and legally correct</t>
  </si>
  <si>
    <t xml:space="preserve">3.9b) appropriate to the client’s individual situation </t>
  </si>
  <si>
    <t>3.9c) appropriate to the level of the problem</t>
  </si>
  <si>
    <t>3.10a)  All available options identified and explained clearly to enable client to make an informed choice. A clients available options are each option the client could access.</t>
  </si>
  <si>
    <t>3.10b) advantages/disadvantages</t>
  </si>
  <si>
    <t>3.10c) actual or potential consequences and implications and obligations including the impact of debt remedies on credit reference files and banking</t>
  </si>
  <si>
    <t>3.10d) any eligibility criteria</t>
  </si>
  <si>
    <t>3.10e) debts covered by that option</t>
  </si>
  <si>
    <t>3.10f) any costs involved</t>
  </si>
  <si>
    <t>3.10g) likelihood of acceptance</t>
  </si>
  <si>
    <r>
      <t>1.</t>
    </r>
    <r>
      <rPr>
        <b/>
        <sz val="11"/>
        <color rgb="FF000000"/>
        <rFont val="Times New Roman"/>
        <family val="1"/>
      </rPr>
      <t xml:space="preserve">     </t>
    </r>
    <r>
      <rPr>
        <b/>
        <sz val="11"/>
        <color rgb="FF000000"/>
        <rFont val="Calibri"/>
        <family val="2"/>
        <scheme val="minor"/>
      </rPr>
      <t>Webchat Preliminaries</t>
    </r>
  </si>
  <si>
    <r>
      <t>2.</t>
    </r>
    <r>
      <rPr>
        <b/>
        <sz val="11"/>
        <color rgb="FF000000"/>
        <rFont val="Times New Roman"/>
        <family val="1"/>
      </rPr>
      <t xml:space="preserve">     </t>
    </r>
    <r>
      <rPr>
        <b/>
        <sz val="11"/>
        <color rgb="FF000000"/>
        <rFont val="Calibri"/>
        <family val="2"/>
        <scheme val="minor"/>
      </rPr>
      <t>Explore the debt Problem</t>
    </r>
  </si>
  <si>
    <r>
      <t>·</t>
    </r>
    <r>
      <rPr>
        <sz val="11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immigration status</t>
    </r>
  </si>
  <si>
    <r>
      <t>·</t>
    </r>
    <r>
      <rPr>
        <sz val="11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housing tenure</t>
    </r>
  </si>
  <si>
    <r>
      <t>·</t>
    </r>
    <r>
      <rPr>
        <sz val="11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employment/self-employment status</t>
    </r>
  </si>
  <si>
    <r>
      <t>·</t>
    </r>
    <r>
      <rPr>
        <sz val="11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dependants and non-dependants</t>
    </r>
  </si>
  <si>
    <r>
      <t>·</t>
    </r>
    <r>
      <rPr>
        <sz val="11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 xml:space="preserve">health or disability issues </t>
    </r>
  </si>
  <si>
    <r>
      <t>3.10h) any risks associated with that option, including adverse costs orders in relation to court costs being made</t>
    </r>
    <r>
      <rPr>
        <b/>
        <sz val="11"/>
        <color rgb="FF000000"/>
        <rFont val="Calibri"/>
        <family val="2"/>
        <scheme val="minor"/>
      </rPr>
      <t xml:space="preserve"> </t>
    </r>
  </si>
  <si>
    <t>3.12a) The eligibility criteria for the Breathing Space have been considered and it is recorded that the client meets the eligibility criteria</t>
  </si>
  <si>
    <t>3.12b) Whether it is appropriate for the client to enter Breathing Space</t>
  </si>
  <si>
    <t>3.12c) Debts covered by Breathing Space</t>
  </si>
  <si>
    <t>3.12d) Advice on the client's responsibilities during the period of Breathing Space</t>
  </si>
  <si>
    <t>3.12e) Advice given on Breathing Space is accurate and legally correct</t>
  </si>
  <si>
    <t>3.12f) Advice given on Breathing Space is comprehensive</t>
  </si>
  <si>
    <t>3.13 Possible charity payments, grant, occupational charity grants, appropriate utility trust funds and other one-off payments e.g. for essential items, to pay debts and/or to assist with the raising of court/bankruptcy/DRO fees. Consideration should also be given to identifying utility schemes for reducing on-going bills (as appropriate) and client signposted</t>
  </si>
  <si>
    <t>3.14 If appropriate, financial capability interventions identified, particularly around budgeting, cash flow, shopping around, comparison sites, essential and non-essential expenditure, and money management. Client signposted as appropriate</t>
  </si>
  <si>
    <t>3.9d) comprehensive in relation to the consequences of non-payment</t>
  </si>
  <si>
    <t>3.9e) comprehensive in relation to the Powers of Enforcement Agents where the debt(s) is at the stage of enforcement</t>
  </si>
  <si>
    <t>3.12h) Consequences of Breathing Space advised to the client</t>
  </si>
  <si>
    <t>3.12 Breathing Space or the Mental Health Crisis Breathing Space is considered for the client and if appropriate further advice given.  Areas to be considered include:</t>
  </si>
  <si>
    <t>3.12g) There has been compliance with the requirements under Breathing Space by all the relevant parties regarding all aspects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</si>
</sst>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Symbol"/>
      <family val="1"/>
      <charset val="2"/>
    </font>
    <font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0" fillId="7" borderId="0" xfId="0" applyFill="1"/>
    <xf numFmtId="0" fontId="0" fillId="0" borderId="0" xfId="0" applyFill="1"/>
    <xf numFmtId="0" fontId="0" fillId="7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9" fontId="5" fillId="5" borderId="3" xfId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9" fontId="5" fillId="7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7" borderId="0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9" fontId="3" fillId="0" borderId="7" xfId="1" applyFont="1" applyBorder="1" applyAlignment="1" applyProtection="1">
      <alignment horizontal="center" vertical="center"/>
      <protection hidden="1"/>
    </xf>
    <xf numFmtId="9" fontId="3" fillId="0" borderId="11" xfId="1" applyFont="1" applyBorder="1" applyAlignment="1" applyProtection="1">
      <alignment horizontal="center" vertical="center"/>
      <protection hidden="1"/>
    </xf>
    <xf numFmtId="9" fontId="5" fillId="5" borderId="9" xfId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 applyProtection="1">
      <alignment horizontal="center" vertical="center" wrapText="1"/>
      <protection locked="0"/>
    </xf>
    <xf numFmtId="9" fontId="3" fillId="0" borderId="0" xfId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5" borderId="0" xfId="0" applyFont="1" applyFill="1" applyBorder="1" applyAlignment="1">
      <alignment horizontal="center" vertical="center"/>
    </xf>
    <xf numFmtId="9" fontId="5" fillId="5" borderId="14" xfId="1" applyFont="1" applyFill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wrapText="1"/>
    </xf>
    <xf numFmtId="0" fontId="8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1" fillId="8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8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9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7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1203960</xdr:colOff>
      <xdr:row>0</xdr:row>
      <xdr:rowOff>0</xdr:rowOff>
    </xdr:from>
    <xdr:to>
      <xdr:col>3</xdr:col>
      <xdr:colOff>3173730</xdr:colOff>
      <xdr:row>3</xdr:row>
      <xdr:rowOff>320040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27" t="34613" r="20099" b="33931"/>
        <a:stretch>
          <a:fillRect/>
        </a:stretch>
      </xdr:blipFill>
      <xdr:spPr bwMode="auto">
        <a:xfrm>
          <a:off x="7459980" y="0"/>
          <a:ext cx="196596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198120</xdr:colOff>
      <xdr:row>0</xdr:row>
      <xdr:rowOff>0</xdr:rowOff>
    </xdr:from>
    <xdr:to>
      <xdr:col>3</xdr:col>
      <xdr:colOff>495300</xdr:colOff>
      <xdr:row>3</xdr:row>
      <xdr:rowOff>213359</xdr:rowOff>
    </xdr:to>
    <xdr:pic>
      <xdr:nvPicPr>
        <xdr:cNvPr id="3" name="Picture 2" descr="Recognising Excellence (Small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720" y="0"/>
          <a:ext cx="1371600" cy="754379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1630680</xdr:colOff>
          <xdr:row>108</xdr:row>
          <xdr:rowOff>7620</xdr:rowOff>
        </xdr:from>
        <xdr:to>
          <xdr:col>0</xdr:col>
          <xdr:colOff>2545080</xdr:colOff>
          <xdr:row>112</xdr:row>
          <xdr:rowOff>68580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F07DB-86F8-4FC6-8247-82B749CD00AA}">
  <sheetPr>
    <pageSetUpPr fitToPage="1"/>
  </sheetPr>
  <dimension ref="A1:I117"/>
  <sheetViews>
    <sheetView tabSelected="1" view="pageLayout" topLeftCell="A65" zoomScaleNormal="100" workbookViewId="0">
      <selection activeCell="A69" sqref="A69"/>
    </sheetView>
  </sheetViews>
  <sheetFormatPr defaultRowHeight="14.4" x14ac:dyDescent="0.3"/>
  <cols>
    <col min="1" max="1" width="55.6640625" style="76" customWidth="1"/>
    <col min="2" max="2" width="16.5546875" style="30" customWidth="1"/>
    <col min="3" max="3" width="15" style="19" customWidth="1"/>
    <col min="4" max="4" width="52.33203125" style="30" customWidth="1"/>
    <col min="5" max="5" width="21.44140625" style="3" customWidth="1"/>
    <col min="6" max="6" width="8" customWidth="1"/>
    <col min="7" max="7" width="10.109375" customWidth="1"/>
  </cols>
  <sheetData>
    <row r="1" spans="1:9" x14ac:dyDescent="0.3">
      <c r="A1" s="52" t="s">
        <v>55</v>
      </c>
      <c r="B1" s="21"/>
      <c r="C1" s="4"/>
      <c r="D1" s="21"/>
    </row>
    <row r="2" spans="1:9" x14ac:dyDescent="0.3">
      <c r="A2" s="53"/>
      <c r="B2" s="21"/>
      <c r="C2" s="4"/>
      <c r="D2" s="21"/>
    </row>
    <row r="3" spans="1:9" x14ac:dyDescent="0.3">
      <c r="A3" s="53"/>
      <c r="B3" s="21"/>
      <c r="C3" s="4"/>
      <c r="D3" s="21"/>
      <c r="H3" s="1" t="s">
        <v>0</v>
      </c>
      <c r="I3" s="1"/>
    </row>
    <row r="4" spans="1:9" ht="36.75" customHeight="1" x14ac:dyDescent="0.3">
      <c r="A4" s="54" t="s">
        <v>75</v>
      </c>
      <c r="B4" s="22" t="s">
        <v>9</v>
      </c>
      <c r="C4" s="12" t="s">
        <v>15</v>
      </c>
      <c r="D4" s="22" t="s">
        <v>3</v>
      </c>
      <c r="H4" s="1" t="s">
        <v>0</v>
      </c>
      <c r="I4" s="1"/>
    </row>
    <row r="5" spans="1:9" ht="23.25" customHeight="1" x14ac:dyDescent="0.3">
      <c r="A5" s="55" t="s">
        <v>2</v>
      </c>
      <c r="B5" s="23"/>
      <c r="C5" s="13"/>
      <c r="D5" s="23"/>
      <c r="H5" s="1" t="s">
        <v>1</v>
      </c>
      <c r="I5" s="1"/>
    </row>
    <row r="6" spans="1:9" ht="63.6" customHeight="1" x14ac:dyDescent="0.3">
      <c r="A6" s="56" t="s">
        <v>20</v>
      </c>
      <c r="B6" s="24"/>
      <c r="C6" s="6" t="str">
        <f>IF(B6="","","N/A")</f>
        <v/>
      </c>
      <c r="D6" s="37"/>
      <c r="H6" s="1" t="s">
        <v>18</v>
      </c>
      <c r="I6" s="1"/>
    </row>
    <row r="7" spans="1:9" ht="28.8" x14ac:dyDescent="0.3">
      <c r="A7" s="56" t="s">
        <v>48</v>
      </c>
      <c r="B7" s="24"/>
      <c r="C7" s="6" t="str">
        <f t="shared" ref="C7:C10" si="0">IF(B7="","","N/A")</f>
        <v/>
      </c>
      <c r="D7" s="37"/>
      <c r="H7" s="1" t="s">
        <v>8</v>
      </c>
    </row>
    <row r="8" spans="1:9" ht="15.6" x14ac:dyDescent="0.3">
      <c r="A8" s="57" t="s">
        <v>21</v>
      </c>
      <c r="B8" s="24"/>
      <c r="C8" s="6" t="str">
        <f t="shared" si="0"/>
        <v/>
      </c>
      <c r="D8" s="37"/>
    </row>
    <row r="9" spans="1:9" ht="28.8" x14ac:dyDescent="0.3">
      <c r="A9" s="58" t="s">
        <v>22</v>
      </c>
      <c r="B9" s="24"/>
      <c r="C9" s="6" t="str">
        <f t="shared" si="0"/>
        <v/>
      </c>
      <c r="D9" s="37"/>
    </row>
    <row r="10" spans="1:9" ht="28.8" x14ac:dyDescent="0.3">
      <c r="A10" s="56" t="s">
        <v>23</v>
      </c>
      <c r="B10" s="24"/>
      <c r="C10" s="6" t="str">
        <f t="shared" si="0"/>
        <v/>
      </c>
      <c r="D10" s="37"/>
    </row>
    <row r="11" spans="1:9" ht="34.5" customHeight="1" x14ac:dyDescent="0.3">
      <c r="A11" s="83" t="s">
        <v>4</v>
      </c>
      <c r="B11" s="84"/>
      <c r="C11" s="88" t="s">
        <v>7</v>
      </c>
      <c r="D11" s="80" t="str">
        <f>IF(COUNTIF(B6:B10,"Not Met")&gt;0,"Not Met",IF(COUNTIF(B6:B10,"Detrimental")&gt;0,"Not Met",IF(COUNTIF(B6:B10,"Met")&gt;0,"Met",IF(COUNTIF(B6:B10,"N/A")&gt;0,"N/A",""""))))</f>
        <v>"</v>
      </c>
    </row>
    <row r="12" spans="1:9" ht="34.5" customHeight="1" x14ac:dyDescent="0.3">
      <c r="A12" s="85"/>
      <c r="B12" s="86"/>
      <c r="C12" s="88"/>
      <c r="D12" s="80"/>
    </row>
    <row r="13" spans="1:9" ht="36.75" customHeight="1" x14ac:dyDescent="0.3">
      <c r="A13" s="55" t="s">
        <v>76</v>
      </c>
      <c r="B13" s="22" t="s">
        <v>9</v>
      </c>
      <c r="C13" s="12" t="s">
        <v>15</v>
      </c>
      <c r="D13" s="22" t="s">
        <v>3</v>
      </c>
    </row>
    <row r="14" spans="1:9" ht="15.6" x14ac:dyDescent="0.3">
      <c r="A14" s="55" t="s">
        <v>5</v>
      </c>
      <c r="B14" s="25"/>
      <c r="C14" s="13"/>
      <c r="D14" s="23"/>
    </row>
    <row r="15" spans="1:9" x14ac:dyDescent="0.3">
      <c r="A15" s="59" t="s">
        <v>49</v>
      </c>
      <c r="B15" s="89"/>
      <c r="C15" s="81" t="str">
        <f t="shared" ref="C15:C31" si="1">IF(B15="met",1,IF(OR(B15="not met",B15="detrimental"),0,IF(B15="N/A","N/A","")))</f>
        <v/>
      </c>
      <c r="D15" s="82"/>
    </row>
    <row r="16" spans="1:9" x14ac:dyDescent="0.3">
      <c r="A16" s="60" t="s">
        <v>77</v>
      </c>
      <c r="B16" s="89"/>
      <c r="C16" s="81" t="str">
        <f t="shared" si="1"/>
        <v/>
      </c>
      <c r="D16" s="82"/>
    </row>
    <row r="17" spans="1:4" x14ac:dyDescent="0.3">
      <c r="A17" s="60" t="s">
        <v>78</v>
      </c>
      <c r="B17" s="89"/>
      <c r="C17" s="81" t="str">
        <f t="shared" si="1"/>
        <v/>
      </c>
      <c r="D17" s="82"/>
    </row>
    <row r="18" spans="1:4" x14ac:dyDescent="0.3">
      <c r="A18" s="60" t="s">
        <v>79</v>
      </c>
      <c r="B18" s="89"/>
      <c r="C18" s="81" t="str">
        <f t="shared" si="1"/>
        <v/>
      </c>
      <c r="D18" s="82"/>
    </row>
    <row r="19" spans="1:4" x14ac:dyDescent="0.3">
      <c r="A19" s="60" t="s">
        <v>80</v>
      </c>
      <c r="B19" s="89"/>
      <c r="C19" s="81" t="str">
        <f t="shared" si="1"/>
        <v/>
      </c>
      <c r="D19" s="82"/>
    </row>
    <row r="20" spans="1:4" x14ac:dyDescent="0.3">
      <c r="A20" s="60" t="s">
        <v>81</v>
      </c>
      <c r="B20" s="89"/>
      <c r="C20" s="81" t="str">
        <f t="shared" si="1"/>
        <v/>
      </c>
      <c r="D20" s="82"/>
    </row>
    <row r="21" spans="1:4" ht="15.6" x14ac:dyDescent="0.3">
      <c r="A21" s="57" t="s">
        <v>24</v>
      </c>
      <c r="B21" s="24"/>
      <c r="C21" s="6" t="str">
        <f t="shared" si="1"/>
        <v/>
      </c>
      <c r="D21" s="37"/>
    </row>
    <row r="22" spans="1:4" ht="43.2" x14ac:dyDescent="0.3">
      <c r="A22" s="56" t="s">
        <v>25</v>
      </c>
      <c r="B22" s="24"/>
      <c r="C22" s="6" t="str">
        <f t="shared" si="1"/>
        <v/>
      </c>
      <c r="D22" s="37"/>
    </row>
    <row r="23" spans="1:4" ht="28.8" x14ac:dyDescent="0.3">
      <c r="A23" s="56" t="s">
        <v>26</v>
      </c>
      <c r="B23" s="24"/>
      <c r="C23" s="6" t="str">
        <f t="shared" si="1"/>
        <v/>
      </c>
      <c r="D23" s="37"/>
    </row>
    <row r="24" spans="1:4" ht="15.6" x14ac:dyDescent="0.3">
      <c r="A24" s="57" t="s">
        <v>27</v>
      </c>
      <c r="B24" s="24"/>
      <c r="C24" s="6" t="str">
        <f t="shared" si="1"/>
        <v/>
      </c>
      <c r="D24" s="37"/>
    </row>
    <row r="25" spans="1:4" ht="15.6" x14ac:dyDescent="0.3">
      <c r="A25" s="57" t="s">
        <v>28</v>
      </c>
      <c r="B25" s="24"/>
      <c r="C25" s="6" t="str">
        <f t="shared" si="1"/>
        <v/>
      </c>
      <c r="D25" s="37"/>
    </row>
    <row r="26" spans="1:4" ht="15.6" x14ac:dyDescent="0.3">
      <c r="A26" s="58" t="s">
        <v>29</v>
      </c>
      <c r="B26" s="24"/>
      <c r="C26" s="6" t="str">
        <f t="shared" si="1"/>
        <v/>
      </c>
      <c r="D26" s="37"/>
    </row>
    <row r="27" spans="1:4" ht="43.2" x14ac:dyDescent="0.3">
      <c r="A27" s="56" t="s">
        <v>30</v>
      </c>
      <c r="B27" s="24"/>
      <c r="C27" s="6" t="str">
        <f t="shared" si="1"/>
        <v/>
      </c>
      <c r="D27" s="37"/>
    </row>
    <row r="28" spans="1:4" ht="28.8" x14ac:dyDescent="0.3">
      <c r="A28" s="56" t="s">
        <v>31</v>
      </c>
      <c r="B28" s="24"/>
      <c r="C28" s="6" t="str">
        <f t="shared" si="1"/>
        <v/>
      </c>
      <c r="D28" s="37"/>
    </row>
    <row r="29" spans="1:4" ht="57.6" x14ac:dyDescent="0.3">
      <c r="A29" s="56" t="s">
        <v>50</v>
      </c>
      <c r="B29" s="24"/>
      <c r="C29" s="6" t="str">
        <f t="shared" si="1"/>
        <v/>
      </c>
      <c r="D29" s="37"/>
    </row>
    <row r="30" spans="1:4" ht="43.2" x14ac:dyDescent="0.3">
      <c r="A30" s="56" t="s">
        <v>32</v>
      </c>
      <c r="B30" s="24"/>
      <c r="C30" s="6" t="str">
        <f t="shared" si="1"/>
        <v/>
      </c>
      <c r="D30" s="37"/>
    </row>
    <row r="31" spans="1:4" ht="43.2" x14ac:dyDescent="0.3">
      <c r="A31" s="56" t="s">
        <v>33</v>
      </c>
      <c r="B31" s="24"/>
      <c r="C31" s="5" t="str">
        <f t="shared" si="1"/>
        <v/>
      </c>
      <c r="D31" s="37"/>
    </row>
    <row r="32" spans="1:4" ht="15.6" x14ac:dyDescent="0.3">
      <c r="A32" s="83" t="s">
        <v>4</v>
      </c>
      <c r="B32" s="84"/>
      <c r="C32" s="15" t="str">
        <f>IF((COUNTIF(C15:C31,0)+COUNTIF(C15:C31,1))=0,"",SUM(C15:C31))</f>
        <v/>
      </c>
      <c r="D32" s="80" t="str">
        <f>IF(COUNTIF(B15:B31,"Not Met")&gt;0,"Not Met",IF(COUNTIF(B15:B31,"Detrimental")&gt;0,"Not Met",IF(COUNTIF(B15:B31,"Met")&gt;0,"Met",IF(COUNTIF(B15:B31,"N/A")&gt;0,"N/A",""""))))</f>
        <v>"</v>
      </c>
    </row>
    <row r="33" spans="1:4" ht="15.6" x14ac:dyDescent="0.3">
      <c r="A33" s="85"/>
      <c r="B33" s="86"/>
      <c r="C33" s="16" t="str">
        <f>IFERROR(C32/(COUNTIF(C15:C31,0)+COUNTIF(C15:C31,1)),"")</f>
        <v/>
      </c>
      <c r="D33" s="80"/>
    </row>
    <row r="34" spans="1:4" ht="33.75" customHeight="1" x14ac:dyDescent="0.3">
      <c r="A34" s="55" t="s">
        <v>16</v>
      </c>
      <c r="B34" s="22" t="s">
        <v>9</v>
      </c>
      <c r="C34" s="10" t="s">
        <v>15</v>
      </c>
      <c r="D34" s="22" t="s">
        <v>3</v>
      </c>
    </row>
    <row r="35" spans="1:4" ht="15.6" x14ac:dyDescent="0.3">
      <c r="A35" s="55" t="s">
        <v>5</v>
      </c>
      <c r="B35" s="25"/>
      <c r="C35" s="13"/>
      <c r="D35" s="23"/>
    </row>
    <row r="36" spans="1:4" ht="43.2" x14ac:dyDescent="0.3">
      <c r="A36" s="59" t="s">
        <v>12</v>
      </c>
      <c r="B36" s="24"/>
      <c r="C36" s="6" t="str">
        <f t="shared" ref="C36:C40" si="2">IF(B36="met",1,IF(OR(B36="not met",B36="detrimental"),0,IF(B36="N/A","N/A","")))</f>
        <v/>
      </c>
      <c r="D36" s="37"/>
    </row>
    <row r="37" spans="1:4" ht="55.2" customHeight="1" x14ac:dyDescent="0.3">
      <c r="A37" s="59" t="s">
        <v>59</v>
      </c>
      <c r="B37" s="24"/>
      <c r="C37" s="20" t="str">
        <f t="shared" si="2"/>
        <v/>
      </c>
      <c r="D37" s="38"/>
    </row>
    <row r="38" spans="1:4" ht="15.6" x14ac:dyDescent="0.3">
      <c r="A38" s="59" t="s">
        <v>60</v>
      </c>
      <c r="B38" s="24"/>
      <c r="C38" s="6" t="str">
        <f t="shared" si="2"/>
        <v/>
      </c>
      <c r="D38" s="37"/>
    </row>
    <row r="39" spans="1:4" ht="28.8" x14ac:dyDescent="0.3">
      <c r="A39" s="59" t="s">
        <v>34</v>
      </c>
      <c r="B39" s="24"/>
      <c r="C39" s="6" t="str">
        <f t="shared" si="2"/>
        <v/>
      </c>
      <c r="D39" s="37"/>
    </row>
    <row r="40" spans="1:4" ht="28.8" x14ac:dyDescent="0.3">
      <c r="A40" s="59" t="s">
        <v>51</v>
      </c>
      <c r="B40" s="24"/>
      <c r="C40" s="6" t="str">
        <f t="shared" si="2"/>
        <v/>
      </c>
      <c r="D40" s="37"/>
    </row>
    <row r="41" spans="1:4" ht="43.2" x14ac:dyDescent="0.3">
      <c r="A41" s="59" t="s">
        <v>35</v>
      </c>
      <c r="B41" s="24"/>
      <c r="C41" s="20" t="str">
        <f t="shared" ref="C41" si="3">IF(B41="met",1,IF(OR(B41="not met",B41="detrimental"),0,IF(B41="N/A","N/A","")))</f>
        <v/>
      </c>
      <c r="D41" s="38"/>
    </row>
    <row r="42" spans="1:4" ht="43.2" x14ac:dyDescent="0.3">
      <c r="A42" s="61" t="s">
        <v>36</v>
      </c>
      <c r="B42" s="24"/>
      <c r="C42" s="6" t="str">
        <f>IF(B42="met",1,IF(OR(B42="not met",B42="detrimental"),0,IF(B42="N/A","N/A","")))</f>
        <v/>
      </c>
      <c r="D42" s="37"/>
    </row>
    <row r="43" spans="1:4" ht="28.8" x14ac:dyDescent="0.3">
      <c r="A43" s="62" t="s">
        <v>37</v>
      </c>
      <c r="B43" s="48"/>
      <c r="C43" s="48"/>
      <c r="D43" s="48"/>
    </row>
    <row r="44" spans="1:4" ht="15.6" x14ac:dyDescent="0.3">
      <c r="A44" s="63" t="s">
        <v>61</v>
      </c>
      <c r="B44" s="24"/>
      <c r="C44" s="6" t="str">
        <f t="shared" ref="C44:C48" si="4">IF(B44="met",1,IF(OR(B44="not met",B44="detrimental"),0,IF(B44="N/A","N/A","")))</f>
        <v/>
      </c>
      <c r="D44" s="37"/>
    </row>
    <row r="45" spans="1:4" ht="15.6" x14ac:dyDescent="0.3">
      <c r="A45" s="63" t="s">
        <v>62</v>
      </c>
      <c r="B45" s="24"/>
      <c r="C45" s="6" t="str">
        <f t="shared" si="4"/>
        <v/>
      </c>
      <c r="D45" s="37"/>
    </row>
    <row r="46" spans="1:4" ht="28.8" x14ac:dyDescent="0.3">
      <c r="A46" s="58" t="s">
        <v>63</v>
      </c>
      <c r="B46" s="24"/>
      <c r="C46" s="6" t="str">
        <f t="shared" si="4"/>
        <v/>
      </c>
      <c r="D46" s="37"/>
    </row>
    <row r="47" spans="1:4" ht="28.8" x14ac:dyDescent="0.3">
      <c r="A47" s="56" t="s">
        <v>64</v>
      </c>
      <c r="B47" s="24"/>
      <c r="C47" s="6" t="str">
        <f t="shared" si="4"/>
        <v/>
      </c>
      <c r="D47" s="37"/>
    </row>
    <row r="48" spans="1:4" ht="28.8" x14ac:dyDescent="0.3">
      <c r="A48" s="59" t="s">
        <v>38</v>
      </c>
      <c r="B48" s="24"/>
      <c r="C48" s="6" t="str">
        <f t="shared" si="4"/>
        <v/>
      </c>
      <c r="D48" s="37"/>
    </row>
    <row r="49" spans="1:4" ht="15.6" x14ac:dyDescent="0.3">
      <c r="A49" s="64" t="s">
        <v>39</v>
      </c>
      <c r="B49" s="49"/>
      <c r="C49" s="50"/>
      <c r="D49" s="48"/>
    </row>
    <row r="50" spans="1:4" ht="15.6" x14ac:dyDescent="0.3">
      <c r="A50" s="59" t="s">
        <v>65</v>
      </c>
      <c r="B50" s="24"/>
      <c r="C50" s="6" t="str">
        <f t="shared" ref="C50:C63" si="5">IF(B50="met",1,IF(OR(B50="not met",B50="detrimental"),0,IF(B50="N/A","N/A","")))</f>
        <v/>
      </c>
      <c r="D50" s="37"/>
    </row>
    <row r="51" spans="1:4" ht="15.6" x14ac:dyDescent="0.3">
      <c r="A51" s="59" t="s">
        <v>66</v>
      </c>
      <c r="B51" s="24"/>
      <c r="C51" s="6" t="str">
        <f t="shared" si="5"/>
        <v/>
      </c>
      <c r="D51" s="37"/>
    </row>
    <row r="52" spans="1:4" ht="15.6" x14ac:dyDescent="0.3">
      <c r="A52" s="59" t="s">
        <v>67</v>
      </c>
      <c r="B52" s="24"/>
      <c r="C52" s="6"/>
      <c r="D52" s="37"/>
    </row>
    <row r="53" spans="1:4" ht="28.8" x14ac:dyDescent="0.3">
      <c r="A53" s="79" t="s">
        <v>91</v>
      </c>
      <c r="B53" s="24"/>
      <c r="C53" s="6"/>
      <c r="D53" s="37"/>
    </row>
    <row r="54" spans="1:4" ht="28.8" x14ac:dyDescent="0.3">
      <c r="A54" s="79" t="s">
        <v>92</v>
      </c>
      <c r="B54" s="24"/>
      <c r="C54" s="6" t="str">
        <f t="shared" si="5"/>
        <v/>
      </c>
      <c r="D54" s="37"/>
    </row>
    <row r="55" spans="1:4" ht="43.2" x14ac:dyDescent="0.3">
      <c r="A55" s="59" t="s">
        <v>68</v>
      </c>
      <c r="B55" s="24"/>
      <c r="C55" s="81" t="str">
        <f t="shared" si="5"/>
        <v/>
      </c>
      <c r="D55" s="82"/>
    </row>
    <row r="56" spans="1:4" ht="15.6" x14ac:dyDescent="0.3">
      <c r="A56" s="64" t="s">
        <v>13</v>
      </c>
      <c r="B56" s="49"/>
      <c r="C56" s="81" t="str">
        <f t="shared" si="5"/>
        <v/>
      </c>
      <c r="D56" s="82"/>
    </row>
    <row r="57" spans="1:4" ht="15.6" x14ac:dyDescent="0.3">
      <c r="A57" s="59" t="s">
        <v>69</v>
      </c>
      <c r="B57" s="24"/>
      <c r="C57" s="6" t="str">
        <f t="shared" si="5"/>
        <v/>
      </c>
      <c r="D57" s="37"/>
    </row>
    <row r="58" spans="1:4" ht="43.2" x14ac:dyDescent="0.3">
      <c r="A58" s="59" t="s">
        <v>70</v>
      </c>
      <c r="B58" s="24"/>
      <c r="C58" s="6" t="str">
        <f t="shared" si="5"/>
        <v/>
      </c>
      <c r="D58" s="37"/>
    </row>
    <row r="59" spans="1:4" ht="15.6" x14ac:dyDescent="0.3">
      <c r="A59" s="59" t="s">
        <v>71</v>
      </c>
      <c r="B59" s="24"/>
      <c r="C59" s="6" t="str">
        <f t="shared" si="5"/>
        <v/>
      </c>
      <c r="D59" s="37"/>
    </row>
    <row r="60" spans="1:4" ht="15.6" x14ac:dyDescent="0.3">
      <c r="A60" s="59" t="s">
        <v>72</v>
      </c>
      <c r="B60" s="24"/>
      <c r="C60" s="6" t="str">
        <f t="shared" si="5"/>
        <v/>
      </c>
      <c r="D60" s="37"/>
    </row>
    <row r="61" spans="1:4" ht="15.6" x14ac:dyDescent="0.3">
      <c r="A61" s="59" t="s">
        <v>73</v>
      </c>
      <c r="B61" s="24"/>
      <c r="C61" s="6" t="str">
        <f t="shared" si="5"/>
        <v/>
      </c>
      <c r="D61" s="37"/>
    </row>
    <row r="62" spans="1:4" ht="15.6" x14ac:dyDescent="0.3">
      <c r="A62" s="59" t="s">
        <v>74</v>
      </c>
      <c r="B62" s="24"/>
      <c r="C62" s="6" t="str">
        <f t="shared" si="5"/>
        <v/>
      </c>
      <c r="D62" s="37"/>
    </row>
    <row r="63" spans="1:4" ht="28.8" x14ac:dyDescent="0.3">
      <c r="A63" s="59" t="s">
        <v>82</v>
      </c>
      <c r="B63" s="24"/>
      <c r="C63" s="6" t="str">
        <f t="shared" si="5"/>
        <v/>
      </c>
      <c r="D63" s="37"/>
    </row>
    <row r="64" spans="1:4" ht="28.8" x14ac:dyDescent="0.3">
      <c r="A64" s="59" t="s">
        <v>40</v>
      </c>
      <c r="B64" s="24"/>
      <c r="C64" s="6"/>
      <c r="D64" s="37"/>
    </row>
    <row r="65" spans="1:4" ht="43.2" x14ac:dyDescent="0.3">
      <c r="A65" s="51" t="s">
        <v>94</v>
      </c>
      <c r="B65" s="48"/>
      <c r="C65" s="50"/>
      <c r="D65" s="48"/>
    </row>
    <row r="66" spans="1:4" ht="43.2" x14ac:dyDescent="0.3">
      <c r="A66" s="65" t="s">
        <v>83</v>
      </c>
      <c r="B66" s="24"/>
      <c r="C66" s="6"/>
      <c r="D66" s="37"/>
    </row>
    <row r="67" spans="1:4" ht="28.8" x14ac:dyDescent="0.3">
      <c r="A67" s="65" t="s">
        <v>84</v>
      </c>
      <c r="B67" s="24"/>
      <c r="C67" s="6"/>
      <c r="D67" s="37"/>
    </row>
    <row r="68" spans="1:4" ht="15.6" x14ac:dyDescent="0.3">
      <c r="A68" s="65" t="s">
        <v>85</v>
      </c>
      <c r="B68" s="24"/>
      <c r="C68" s="6"/>
      <c r="D68" s="37"/>
    </row>
    <row r="69" spans="1:4" ht="28.8" x14ac:dyDescent="0.3">
      <c r="A69" s="65" t="s">
        <v>86</v>
      </c>
      <c r="B69" s="24"/>
      <c r="C69" s="6"/>
      <c r="D69" s="37"/>
    </row>
    <row r="70" spans="1:4" ht="28.8" x14ac:dyDescent="0.3">
      <c r="A70" s="65" t="s">
        <v>87</v>
      </c>
      <c r="B70" s="24"/>
      <c r="C70" s="6"/>
      <c r="D70" s="37"/>
    </row>
    <row r="71" spans="1:4" ht="15.6" x14ac:dyDescent="0.3">
      <c r="A71" s="65" t="s">
        <v>88</v>
      </c>
      <c r="B71" s="24"/>
      <c r="C71" s="6"/>
      <c r="D71" s="37"/>
    </row>
    <row r="72" spans="1:4" ht="28.8" x14ac:dyDescent="0.3">
      <c r="A72" s="65" t="s">
        <v>95</v>
      </c>
      <c r="B72" s="24"/>
      <c r="C72" s="6"/>
      <c r="D72" s="37"/>
    </row>
    <row r="73" spans="1:4" ht="15.6" x14ac:dyDescent="0.3">
      <c r="A73" s="65" t="s">
        <v>93</v>
      </c>
      <c r="B73" s="24"/>
      <c r="C73" s="6"/>
      <c r="D73" s="37"/>
    </row>
    <row r="74" spans="1:4" ht="15.6" x14ac:dyDescent="0.3">
      <c r="A74" s="66" t="s">
        <v>6</v>
      </c>
      <c r="B74" s="27"/>
      <c r="C74" s="14"/>
      <c r="D74" s="39"/>
    </row>
    <row r="75" spans="1:4" ht="86.4" x14ac:dyDescent="0.3">
      <c r="A75" s="67" t="s">
        <v>89</v>
      </c>
      <c r="B75" s="26"/>
      <c r="C75" s="20" t="str">
        <f t="shared" ref="C75:C76" si="6">IF(B75="met",1,IF(OR(B75="not met",B75="detrimental"),0,IF(B75="N/A","N/A","")))</f>
        <v/>
      </c>
      <c r="D75" s="38"/>
    </row>
    <row r="76" spans="1:4" ht="57.6" x14ac:dyDescent="0.3">
      <c r="A76" s="67" t="s">
        <v>90</v>
      </c>
      <c r="B76" s="26"/>
      <c r="C76" s="17" t="str">
        <f t="shared" si="6"/>
        <v/>
      </c>
      <c r="D76" s="38"/>
    </row>
    <row r="77" spans="1:4" ht="15.6" x14ac:dyDescent="0.3">
      <c r="A77" s="83" t="s">
        <v>4</v>
      </c>
      <c r="B77" s="84"/>
      <c r="C77" s="15" t="str">
        <f>IF((COUNTIF(C36:C76,0)+COUNTIF(C36:C76,1))=0,"",SUM(C36:C76))</f>
        <v/>
      </c>
      <c r="D77" s="80" t="str">
        <f>IF(COUNTIF(B36:B76,"Not Met")&gt;0,"Not Met",IF(COUNTIF(B36:B76,"Detrimental")&gt;0,"Not Met",IF(COUNTIF(B36:B76,"Met")&gt;0,"Met",IF(COUNTIF(B36:B76,"N/A")&gt;0,"N/A",""""))))</f>
        <v>"</v>
      </c>
    </row>
    <row r="78" spans="1:4" ht="15.6" x14ac:dyDescent="0.3">
      <c r="A78" s="85"/>
      <c r="B78" s="86"/>
      <c r="C78" s="16" t="str">
        <f>IFERROR(C77/(COUNTIF(C36:C76,0)+COUNTIF(C36:C76,1)),"")</f>
        <v/>
      </c>
      <c r="D78" s="80"/>
    </row>
    <row r="79" spans="1:4" ht="31.5" customHeight="1" x14ac:dyDescent="0.3">
      <c r="A79" s="55" t="s">
        <v>14</v>
      </c>
      <c r="B79" s="22" t="s">
        <v>9</v>
      </c>
      <c r="C79" s="10" t="s">
        <v>15</v>
      </c>
      <c r="D79" s="22" t="s">
        <v>3</v>
      </c>
    </row>
    <row r="80" spans="1:4" ht="15.6" x14ac:dyDescent="0.3">
      <c r="A80" s="55" t="s">
        <v>5</v>
      </c>
      <c r="B80" s="25"/>
      <c r="C80" s="13"/>
      <c r="D80" s="23"/>
    </row>
    <row r="81" spans="1:5" ht="15.6" x14ac:dyDescent="0.3">
      <c r="A81" s="59" t="s">
        <v>52</v>
      </c>
      <c r="B81" s="24"/>
      <c r="C81" s="6" t="str">
        <f t="shared" ref="C81:C84" si="7">IF(B81="met",1,IF(OR(B81="not met",B81="detrimental"),0,IF(B81="N/A","N/A","")))</f>
        <v/>
      </c>
      <c r="D81" s="37"/>
    </row>
    <row r="82" spans="1:5" ht="72" x14ac:dyDescent="0.3">
      <c r="A82" s="58" t="s">
        <v>41</v>
      </c>
      <c r="B82" s="24"/>
      <c r="C82" s="6" t="str">
        <f t="shared" si="7"/>
        <v/>
      </c>
      <c r="D82" s="37"/>
    </row>
    <row r="83" spans="1:5" ht="57.6" x14ac:dyDescent="0.3">
      <c r="A83" s="56" t="s">
        <v>42</v>
      </c>
      <c r="B83" s="24"/>
      <c r="C83" s="6" t="str">
        <f t="shared" si="7"/>
        <v/>
      </c>
      <c r="D83" s="37"/>
    </row>
    <row r="84" spans="1:5" ht="57.6" x14ac:dyDescent="0.3">
      <c r="A84" s="56" t="s">
        <v>43</v>
      </c>
      <c r="B84" s="24"/>
      <c r="C84" s="5" t="str">
        <f t="shared" si="7"/>
        <v/>
      </c>
      <c r="D84" s="37"/>
    </row>
    <row r="85" spans="1:5" ht="15.6" x14ac:dyDescent="0.3">
      <c r="A85" s="83" t="s">
        <v>4</v>
      </c>
      <c r="B85" s="84"/>
      <c r="C85" s="15" t="str">
        <f>IF((COUNTIF(C81:C84,0)+COUNTIF(C81:C84,1))=0,"",SUM(C81:C84))</f>
        <v/>
      </c>
      <c r="D85" s="80" t="str">
        <f>IF(COUNTIF(B81:B84,"Not Met")&gt;0,"Not Met",IF(COUNTIF(B81:B84,"Detrimental")&gt;0,"Not Met",IF(COUNTIF(B81:B84,"Met")&gt;0,"Met",IF(COUNTIF(B81:B84,"N/A")&gt;0,"N/A",""""))))</f>
        <v>"</v>
      </c>
    </row>
    <row r="86" spans="1:5" ht="15.6" x14ac:dyDescent="0.3">
      <c r="A86" s="85"/>
      <c r="B86" s="86"/>
      <c r="C86" s="16" t="str">
        <f>IFERROR(C85/(COUNTIF(C81:C84,0)+COUNTIF(C81:C84,1)),"")</f>
        <v/>
      </c>
      <c r="D86" s="80"/>
    </row>
    <row r="87" spans="1:5" ht="43.2" x14ac:dyDescent="0.3">
      <c r="A87" s="55" t="s">
        <v>17</v>
      </c>
      <c r="B87" s="22" t="s">
        <v>9</v>
      </c>
      <c r="C87" s="10" t="s">
        <v>15</v>
      </c>
      <c r="D87" s="22" t="s">
        <v>3</v>
      </c>
    </row>
    <row r="88" spans="1:5" ht="15.6" x14ac:dyDescent="0.3">
      <c r="A88" s="55" t="s">
        <v>5</v>
      </c>
      <c r="B88" s="25"/>
      <c r="C88" s="13"/>
      <c r="D88" s="23"/>
    </row>
    <row r="89" spans="1:5" ht="15.6" x14ac:dyDescent="0.3">
      <c r="A89" s="56" t="s">
        <v>44</v>
      </c>
      <c r="B89" s="26"/>
      <c r="C89" s="20" t="str">
        <f t="shared" ref="C89:C92" si="8">IF(B89="met",1,IF(OR(B89="not met",B89="detrimental"),0,IF(B89="N/A","N/A","")))</f>
        <v/>
      </c>
      <c r="D89" s="38"/>
    </row>
    <row r="90" spans="1:5" ht="28.8" x14ac:dyDescent="0.3">
      <c r="A90" s="56" t="s">
        <v>45</v>
      </c>
      <c r="B90" s="26"/>
      <c r="C90" s="20" t="str">
        <f t="shared" si="8"/>
        <v/>
      </c>
      <c r="D90" s="38"/>
    </row>
    <row r="91" spans="1:5" ht="43.2" x14ac:dyDescent="0.3">
      <c r="A91" s="56" t="s">
        <v>46</v>
      </c>
      <c r="B91" s="24"/>
      <c r="C91" s="6" t="str">
        <f t="shared" si="8"/>
        <v/>
      </c>
      <c r="D91" s="37"/>
    </row>
    <row r="92" spans="1:5" ht="28.8" x14ac:dyDescent="0.3">
      <c r="A92" s="56" t="s">
        <v>47</v>
      </c>
      <c r="B92" s="24"/>
      <c r="C92" s="6" t="str">
        <f t="shared" si="8"/>
        <v/>
      </c>
      <c r="D92" s="37"/>
    </row>
    <row r="93" spans="1:5" ht="15.6" x14ac:dyDescent="0.3">
      <c r="A93" s="83" t="s">
        <v>4</v>
      </c>
      <c r="B93" s="84"/>
      <c r="C93" s="45" t="str">
        <f>IF((COUNTIF(C89:C92,0)+COUNTIF(C89:C92,1))=0,"",SUM(C89:C92))</f>
        <v/>
      </c>
      <c r="D93" s="80" t="str">
        <f>IF(COUNTIF(B89:B92,"Not Met")&gt;0,"Not Met",IF(COUNTIF(B89:B92,"Detrimental")&gt;0,"Not Met",IF(COUNTIF(B89:B92,"Met")&gt;0,"Met",IF(COUNTIF(B89:B92,"N/A")&gt;0,"N/A",""""))))</f>
        <v>"</v>
      </c>
    </row>
    <row r="94" spans="1:5" ht="15.6" x14ac:dyDescent="0.3">
      <c r="A94" s="85"/>
      <c r="B94" s="86"/>
      <c r="C94" s="46" t="str">
        <f>IFERROR(C93/(COUNTIF(C89:C92,0)+COUNTIF(C89:C92,1)),"")</f>
        <v/>
      </c>
      <c r="D94" s="80"/>
    </row>
    <row r="95" spans="1:5" ht="15.6" x14ac:dyDescent="0.3">
      <c r="A95" s="68" t="s">
        <v>54</v>
      </c>
      <c r="B95" s="28" t="s">
        <v>57</v>
      </c>
      <c r="C95" s="18"/>
      <c r="D95" s="40"/>
    </row>
    <row r="96" spans="1:5" s="2" customFormat="1" ht="16.2" thickBot="1" x14ac:dyDescent="0.35">
      <c r="A96" s="69"/>
      <c r="B96" s="29"/>
      <c r="C96" s="11"/>
      <c r="D96" s="41"/>
      <c r="E96" s="3"/>
    </row>
    <row r="97" spans="1:4" ht="15.6" x14ac:dyDescent="0.3">
      <c r="A97" s="70" t="s">
        <v>0</v>
      </c>
      <c r="B97" s="31">
        <f>IF($B$100=0,"",COUNTIF($B$15:$B$92,A97))</f>
        <v>0</v>
      </c>
      <c r="C97" s="8"/>
      <c r="D97" s="42"/>
    </row>
    <row r="98" spans="1:4" ht="15.6" x14ac:dyDescent="0.3">
      <c r="A98" s="71" t="s">
        <v>1</v>
      </c>
      <c r="B98" s="32">
        <f>IF($B$100=0,"",COUNTIF($B$15:$B$92,A98))</f>
        <v>0</v>
      </c>
      <c r="C98" s="8"/>
      <c r="D98" s="42"/>
    </row>
    <row r="99" spans="1:4" ht="15.6" x14ac:dyDescent="0.3">
      <c r="A99" s="71" t="s">
        <v>18</v>
      </c>
      <c r="B99" s="32">
        <f>IF($B$100=0,"",COUNTIF($B$15:$B$92,A99))</f>
        <v>0</v>
      </c>
      <c r="C99" s="8"/>
      <c r="D99" s="42"/>
    </row>
    <row r="100" spans="1:4" ht="15.6" x14ac:dyDescent="0.3">
      <c r="A100" s="72" t="s">
        <v>10</v>
      </c>
      <c r="B100" s="33" t="str">
        <f>IF(COUNTIF($B$15:$B$92,A97)+COUNTIF($B$15:$B$92,A98)+COUNTIF($B$15:$B$92,A99)=0,"",COUNTIF($B$15:$B$92,A97)+COUNTIF($B$15:$B$92,A98)+COUNTIF($B$15:$B$92,A99))</f>
        <v/>
      </c>
      <c r="C100" s="8"/>
      <c r="D100" s="42"/>
    </row>
    <row r="101" spans="1:4" ht="15.6" x14ac:dyDescent="0.3">
      <c r="A101" s="73" t="s">
        <v>11</v>
      </c>
      <c r="B101" s="34" t="str">
        <f>IFERROR(B97/B100,"")</f>
        <v/>
      </c>
      <c r="C101" s="9"/>
      <c r="D101" s="43"/>
    </row>
    <row r="102" spans="1:4" ht="15.6" x14ac:dyDescent="0.3">
      <c r="A102" s="74" t="s">
        <v>53</v>
      </c>
      <c r="B102" s="35">
        <f>IF(B95="Yes",-0.2,IF(OR(B95="NO"),D1240,IF(B95="na","na","")))</f>
        <v>0</v>
      </c>
      <c r="C102" s="9"/>
      <c r="D102" s="43"/>
    </row>
    <row r="103" spans="1:4" ht="16.2" thickBot="1" x14ac:dyDescent="0.35">
      <c r="A103" s="75" t="s">
        <v>19</v>
      </c>
      <c r="B103" s="36" t="e">
        <f>IF(B101&gt;0,IF(B99&gt;0,0,(B101+B102)),"")</f>
        <v>#VALUE!</v>
      </c>
      <c r="C103" s="7"/>
      <c r="D103" s="44"/>
    </row>
    <row r="108" spans="1:4" x14ac:dyDescent="0.3">
      <c r="A108" s="87"/>
    </row>
    <row r="109" spans="1:4" x14ac:dyDescent="0.3">
      <c r="A109" s="87"/>
    </row>
    <row r="110" spans="1:4" x14ac:dyDescent="0.3">
      <c r="A110" s="87"/>
    </row>
    <row r="111" spans="1:4" x14ac:dyDescent="0.3">
      <c r="A111" s="87"/>
    </row>
    <row r="112" spans="1:4" x14ac:dyDescent="0.3">
      <c r="A112" s="87"/>
    </row>
    <row r="113" spans="1:2" x14ac:dyDescent="0.3">
      <c r="A113" s="87"/>
    </row>
    <row r="115" spans="1:2" ht="15.6" x14ac:dyDescent="0.3">
      <c r="A115" s="77" t="s">
        <v>56</v>
      </c>
      <c r="B115" s="47">
        <f>SUM(B97:B99)</f>
        <v>0</v>
      </c>
    </row>
    <row r="116" spans="1:2" ht="15.6" x14ac:dyDescent="0.3">
      <c r="A116" s="78" t="s">
        <v>8</v>
      </c>
      <c r="B116" s="32">
        <f>IF($B$100=0,"",COUNTIF($B$15:$B$92,A116))</f>
        <v>0</v>
      </c>
    </row>
    <row r="117" spans="1:2" ht="15.6" x14ac:dyDescent="0.3">
      <c r="A117" s="77" t="s">
        <v>58</v>
      </c>
      <c r="B117" s="6">
        <f>B115+B116</f>
        <v>0</v>
      </c>
    </row>
  </sheetData>
  <sheetProtection selectLockedCells="1"/>
  <mergeCells count="17">
    <mergeCell ref="C11:C12"/>
    <mergeCell ref="D11:D12"/>
    <mergeCell ref="B15:B20"/>
    <mergeCell ref="C15:C20"/>
    <mergeCell ref="D15:D20"/>
    <mergeCell ref="A11:B12"/>
    <mergeCell ref="D32:D33"/>
    <mergeCell ref="C55:C56"/>
    <mergeCell ref="D55:D56"/>
    <mergeCell ref="A32:B33"/>
    <mergeCell ref="A108:A113"/>
    <mergeCell ref="D93:D94"/>
    <mergeCell ref="D77:D78"/>
    <mergeCell ref="D85:D86"/>
    <mergeCell ref="A77:B78"/>
    <mergeCell ref="A85:B86"/>
    <mergeCell ref="A93:B94"/>
  </mergeCells>
  <conditionalFormatting sqref="B6:B10">
    <cfRule type="containsBlanks" dxfId="6" priority="7">
      <formula>LEN(TRIM(B6))=0</formula>
    </cfRule>
  </conditionalFormatting>
  <conditionalFormatting sqref="B15:B31">
    <cfRule type="containsBlanks" dxfId="5" priority="6">
      <formula>LEN(TRIM(B15))=0</formula>
    </cfRule>
  </conditionalFormatting>
  <conditionalFormatting sqref="B75:B76 B36:B42 B44:B48 B50:B55 B57:B64 B66:B73">
    <cfRule type="containsBlanks" dxfId="4" priority="5">
      <formula>LEN(TRIM(B36))=0</formula>
    </cfRule>
  </conditionalFormatting>
  <conditionalFormatting sqref="B81:B84">
    <cfRule type="containsBlanks" dxfId="3" priority="4">
      <formula>LEN(TRIM(B81))=0</formula>
    </cfRule>
  </conditionalFormatting>
  <conditionalFormatting sqref="B89:B92">
    <cfRule type="containsBlanks" dxfId="2" priority="3">
      <formula>LEN(TRIM(B89))=0</formula>
    </cfRule>
  </conditionalFormatting>
  <conditionalFormatting sqref="B117">
    <cfRule type="expression" dxfId="1" priority="2">
      <formula>$B$117&lt;46</formula>
    </cfRule>
  </conditionalFormatting>
  <conditionalFormatting sqref="D6:D92">
    <cfRule type="expression" dxfId="0" priority="1">
      <formula>AND(D6="",B6="Not Met")</formula>
    </cfRule>
  </conditionalFormatting>
  <dataValidations count="2">
    <dataValidation type="list" allowBlank="1" showInputMessage="1" showErrorMessage="1" sqref="B36:B42 B6:B10 B44:B48 B15:B31 B75:B76 B81:B84 A116 B89:B92 B50:B55 B57:B64 B66:B73" xr:uid="{B47030C7-1930-43EF-96AB-F374DCD31172}">
      <formula1>$H$4:$H$8</formula1>
    </dataValidation>
    <dataValidation type="list" allowBlank="1" showInputMessage="1" showErrorMessage="1" sqref="B95" xr:uid="{0E989E92-6893-470A-90B5-2E9269D9FF24}">
      <formula1>"YES,NO"</formula1>
    </dataValidation>
  </dataValidations>
  <pageMargins left="0.7" right="0.7" top="0.98333333333333328" bottom="0.75" header="0.3" footer="0.3"/>
  <pageSetup paperSize="9" scale="66" fitToHeight="0" orientation="landscape" r:id="rId1"/>
  <headerFooter>
    <oddHeader xml:space="preserve">&amp;LORGANISATION NAME INDIVIDUAL REPORT MONTH YEAR
ADVISER: Name of Adviser 
FILE REFERENCE: Insert File Reference&amp;C
</oddHeader>
  </headerFooter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3073" r:id="rId4">
          <objectPr locked="0" defaultSize="0" r:id="rId5">
            <anchor moveWithCells="1">
              <from>
                <xdr:col>0</xdr:col>
                <xdr:colOff>1630680</xdr:colOff>
                <xdr:row>108</xdr:row>
                <xdr:rowOff>7620</xdr:rowOff>
              </from>
              <to>
                <xdr:col>0</xdr:col>
                <xdr:colOff>2545080</xdr:colOff>
                <xdr:row>112</xdr:row>
                <xdr:rowOff>68580</xdr:rowOff>
              </to>
            </anchor>
          </objectPr>
        </oleObject>
      </mc:Choice>
      <mc:Fallback>
        <oleObject progId="Word.Document.8" dvAspect="DVASPECT_ICON" shapeId="3073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FEACB9C18E4E4596E05C8453BFC8C9" ma:contentTypeVersion="17" ma:contentTypeDescription="Create a new document." ma:contentTypeScope="" ma:versionID="bbca4c42f76d6f356a4c104ba2d18b9c">
  <xsd:schema xmlns:xsd="http://www.w3.org/2001/XMLSchema" xmlns:xs="http://www.w3.org/2001/XMLSchema" xmlns:p="http://schemas.microsoft.com/office/2006/metadata/properties" xmlns:ns2="f6b14013-6159-4d09-a6a6-8a18a7a1bb7a" xmlns:ns3="e31f043f-7b16-4b95-8fea-5bfc8e1738da" targetNamespace="http://schemas.microsoft.com/office/2006/metadata/properties" ma:root="true" ma:fieldsID="5c2f1b0aba4dbf2f65a131702d835a59" ns2:_="" ns3:_="">
    <xsd:import namespace="f6b14013-6159-4d09-a6a6-8a18a7a1bb7a"/>
    <xsd:import namespace="e31f043f-7b16-4b95-8fea-5bfc8e1738da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14013-6159-4d09-a6a6-8a18a7a1bb7a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description="Document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description="Document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f043f-7b16-4b95-8fea-5bfc8e1738da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f6b14013-6159-4d09-a6a6-8a18a7a1bb7a" xsi:nil="true"/>
    <MigrationWizIdPermissions xmlns="f6b14013-6159-4d09-a6a6-8a18a7a1bb7a" xsi:nil="true"/>
    <MigrationWizIdDocumentLibraryPermissions xmlns="f6b14013-6159-4d09-a6a6-8a18a7a1bb7a" xsi:nil="true"/>
    <MigrationWizIdPermissionLevels xmlns="f6b14013-6159-4d09-a6a6-8a18a7a1bb7a" xsi:nil="true"/>
    <MigrationWizId xmlns="f6b14013-6159-4d09-a6a6-8a18a7a1bb7a" xsi:nil="true"/>
  </documentManagement>
</p:properties>
</file>

<file path=customXml/itemProps1.xml><?xml version="1.0" encoding="utf-8"?>
<ds:datastoreItem xmlns:ds="http://schemas.openxmlformats.org/officeDocument/2006/customXml" ds:itemID="{E8B7CF87-9B62-4FAB-9324-47F4B7401F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6A0143-4679-4223-B534-F8D9F1C18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14013-6159-4d09-a6a6-8a18a7a1bb7a"/>
    <ds:schemaRef ds:uri="e31f043f-7b16-4b95-8fea-5bfc8e1738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535EC1-8C59-4FA4-9FD5-3DF6430DEF6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e31f043f-7b16-4b95-8fea-5bfc8e1738da"/>
    <ds:schemaRef ds:uri="f6b14013-6159-4d09-a6a6-8a18a7a1bb7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Webchat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Bunn</dc:creator>
  <cp:lastModifiedBy>Amanda Jordan</cp:lastModifiedBy>
  <cp:lastPrinted>2021-03-26T14:15:40Z</cp:lastPrinted>
  <dcterms:created xsi:type="dcterms:W3CDTF">2019-08-20T16:40:44Z</dcterms:created>
  <dcterms:modified xsi:type="dcterms:W3CDTF">2021-03-29T14:41:08Z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0x01010038FEACB9C18E4E4596E05C8453BFC8C9</vt:lpwstr>
  </property>
</Properties>
</file>